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66925"/>
  <mc:AlternateContent xmlns:mc="http://schemas.openxmlformats.org/markup-compatibility/2006">
    <mc:Choice Requires="x15">
      <x15ac:absPath xmlns:x15ac="http://schemas.microsoft.com/office/spreadsheetml/2010/11/ac" url="C:\Users\dxt\Desktop\CFA Institute\Fiduciary Managers &amp; OCIO\Handbook\"/>
    </mc:Choice>
  </mc:AlternateContent>
  <xr:revisionPtr revIDLastSave="0" documentId="13_ncr:1_{BB042A0B-ADB9-46D6-AB8D-189FBE9FB26C}" xr6:coauthVersionLast="37" xr6:coauthVersionMax="37" xr10:uidLastSave="{00000000-0000-0000-0000-000000000000}"/>
  <bookViews>
    <workbookView xWindow="0" yWindow="0" windowWidth="28800" windowHeight="11865" activeTab="2" xr2:uid="{05034FA5-52F5-448A-98F5-BE5CF88C151F}"/>
  </bookViews>
  <sheets>
    <sheet name="PLEASE READ" sheetId="7" r:id="rId1"/>
    <sheet name="34.A.1.j" sheetId="3" r:id="rId2"/>
    <sheet name="34.A.1.k" sheetId="4" r:id="rId3"/>
    <sheet name="34.A.1.n" sheetId="5" r:id="rId4"/>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6" i="3" l="1"/>
  <c r="B15" i="3"/>
  <c r="B14" i="3"/>
  <c r="C2" i="5" l="1"/>
  <c r="C26" i="4" l="1"/>
  <c r="C14" i="4"/>
  <c r="E2" i="4"/>
  <c r="D2" i="4"/>
  <c r="C2" i="4"/>
  <c r="B18" i="3"/>
  <c r="B17" i="3"/>
</calcChain>
</file>

<file path=xl/sharedStrings.xml><?xml version="1.0" encoding="utf-8"?>
<sst xmlns="http://schemas.openxmlformats.org/spreadsheetml/2006/main" count="25" uniqueCount="23">
  <si>
    <t>Date</t>
  </si>
  <si>
    <t>Composite Relative Returns</t>
  </si>
  <si>
    <t>Annual Composite Relative Returns</t>
  </si>
  <si>
    <t>3 Year Annualized Composite Relative Return</t>
  </si>
  <si>
    <t>Annualized 36-Month Ex Post Std Dev to Full Liabilities (%)</t>
  </si>
  <si>
    <t>Annualized 36-Month Information Ratio to Full Liabilities (%)</t>
  </si>
  <si>
    <t>Scheme</t>
  </si>
  <si>
    <t>Annual Scheme Relative Returns</t>
  </si>
  <si>
    <t>Low</t>
  </si>
  <si>
    <t>10th Percentile</t>
  </si>
  <si>
    <t>Median</t>
  </si>
  <si>
    <t>90th Percentile</t>
  </si>
  <si>
    <t>High</t>
  </si>
  <si>
    <t>Dispersion Calc</t>
  </si>
  <si>
    <t>Formula</t>
  </si>
  <si>
    <t>=MIN(B2:B11)</t>
  </si>
  <si>
    <t>=PERCENTILE.INC(B2:B11,0.1)</t>
  </si>
  <si>
    <t>=MEDIAN(B2:B11)</t>
  </si>
  <si>
    <t>=PERCENTILE.INC(B2:B11,0.9)</t>
  </si>
  <si>
    <t>=MAX(B2:B11)</t>
  </si>
  <si>
    <t>Monthly Composite Relative Returns</t>
  </si>
  <si>
    <t>The content in this spreadsheet is for informational purposes only. You should not construe any such information or other material as legal, tax, investment, financial, or other advice. You alone assume the sole responsibility of evaluating the merits and risks associated with the use of any information or other Content on the Site before making any decisions based on such information or other Content. You agree not to hold CFA Institute or its subsidiaries liable for any possible claim arising from any decision you make based on information or content made available to you through this spreadsheet.</t>
  </si>
  <si>
    <t xml:space="preserve">Note: There is no calculation included in the discussion of the provision.  This example is provided for illustrative purposes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</si>
</sst>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0%"/>
  </numFmts>
  <fonts count="5" x14ac:knownFonts="1">
    <font>
      <sz val="11"/>
      <color theme="1"/>
      <name val="Calibri"/>
      <family val="2"/>
      <scheme val="minor"/>
    </font>
    <font>
      <sz val="11"/>
      <color theme="1"/>
      <name val="Calibri"/>
      <family val="2"/>
      <scheme val="minor"/>
    </font>
    <font>
      <sz val="9"/>
      <color theme="1"/>
      <name val="Calibri"/>
      <family val="2"/>
      <scheme val="minor"/>
    </font>
    <font>
      <b/>
      <sz val="10"/>
      <color theme="1"/>
      <name val="Calibri"/>
      <family val="2"/>
      <scheme val="minor"/>
    </font>
    <font>
      <sz val="14"/>
      <color theme="1"/>
      <name val="Calibri"/>
      <family val="2"/>
      <scheme val="minor"/>
    </font>
  </fonts>
  <fills count="2">
    <fill>
      <patternFill patternType="none"/>
    </fill>
    <fill>
      <patternFill patternType="gray125"/>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
    <xf numFmtId="0" fontId="0" fillId="0" borderId="0" xfId="0"/>
    <xf numFmtId="14" fontId="2" fillId="0" borderId="0" xfId="0" applyNumberFormat="1" applyFont="1"/>
    <xf numFmtId="164" fontId="2" fillId="0" borderId="0" xfId="2" applyNumberFormat="1" applyFont="1"/>
    <xf numFmtId="0" fontId="3" fillId="0" borderId="0" xfId="0" applyFont="1" applyAlignment="1">
      <alignment horizontal="center" wrapText="1"/>
    </xf>
    <xf numFmtId="0" fontId="3" fillId="0" borderId="0" xfId="0" applyFont="1" applyAlignment="1">
      <alignment horizontal="center"/>
    </xf>
    <xf numFmtId="10" fontId="2" fillId="0" borderId="0" xfId="2" applyNumberFormat="1" applyFont="1"/>
    <xf numFmtId="43" fontId="2" fillId="0" borderId="0" xfId="1" applyFont="1"/>
    <xf numFmtId="10" fontId="0" fillId="0" borderId="0" xfId="2" applyNumberFormat="1" applyFont="1"/>
    <xf numFmtId="10" fontId="0" fillId="0" borderId="0" xfId="0" quotePrefix="1" applyNumberFormat="1"/>
    <xf numFmtId="0" fontId="4" fillId="0" borderId="0" xfId="0" applyFont="1" applyAlignment="1">
      <alignment vertical="center" wrapText="1"/>
    </xf>
    <xf numFmtId="0" fontId="3" fillId="0" borderId="0" xfId="0" applyFont="1" applyFill="1" applyAlignment="1">
      <alignment horizontal="center" wrapText="1"/>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1" xfId="0" applyFont="1" applyFill="1" applyBorder="1" applyAlignment="1">
      <alignment horizontal="left"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0" xfId="0" applyFont="1" applyFill="1" applyBorder="1"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1258D-D2A7-41FF-ADFF-8F849F8F4C90}">
  <dimension ref="A1"/>
  <sheetViews>
    <sheetView workbookViewId="0"/>
  </sheetViews>
  <sheetFormatPr defaultRowHeight="15" x14ac:dyDescent="0.25"/>
  <cols>
    <col min="1" max="1" width="118" customWidth="1"/>
  </cols>
  <sheetData>
    <row r="1" spans="1:1" ht="112.5" x14ac:dyDescent="0.25">
      <c r="A1" s="9" t="s">
        <v>21</v>
      </c>
    </row>
  </sheetData>
  <sheetProtection algorithmName="SHA-512" hashValue="rPX6BFAEMFf4+8IYbRGQOIlFQdy2G8MMpUuyaq3DI2J39+AkbyWxPWAmdnzmqoiQL3ZUo04oEcv7x5Yx3bIJ4g==" saltValue="HQ4BmFQ5XgFD3K3xh+moC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D6BA3-E0F0-43FB-B88E-9D50906E85BB}">
  <dimension ref="A1:C18"/>
  <sheetViews>
    <sheetView workbookViewId="0">
      <selection activeCell="B18" sqref="B18"/>
    </sheetView>
  </sheetViews>
  <sheetFormatPr defaultRowHeight="15" x14ac:dyDescent="0.25"/>
  <cols>
    <col min="1" max="1" width="14.5703125" bestFit="1" customWidth="1"/>
    <col min="2" max="2" width="30.42578125" bestFit="1" customWidth="1"/>
    <col min="3" max="3" width="27" bestFit="1" customWidth="1"/>
  </cols>
  <sheetData>
    <row r="1" spans="1:3" x14ac:dyDescent="0.25">
      <c r="A1" t="s">
        <v>6</v>
      </c>
      <c r="B1" t="s">
        <v>7</v>
      </c>
    </row>
    <row r="2" spans="1:3" x14ac:dyDescent="0.25">
      <c r="A2">
        <v>1</v>
      </c>
      <c r="B2" s="7">
        <v>5.1999999999999998E-2</v>
      </c>
    </row>
    <row r="3" spans="1:3" x14ac:dyDescent="0.25">
      <c r="A3">
        <v>2</v>
      </c>
      <c r="B3" s="7">
        <v>4.9000000000000002E-2</v>
      </c>
    </row>
    <row r="4" spans="1:3" x14ac:dyDescent="0.25">
      <c r="A4">
        <v>3</v>
      </c>
      <c r="B4" s="7">
        <v>5.5E-2</v>
      </c>
    </row>
    <row r="5" spans="1:3" x14ac:dyDescent="0.25">
      <c r="A5">
        <v>4</v>
      </c>
      <c r="B5" s="7">
        <v>5.6000000000000001E-2</v>
      </c>
    </row>
    <row r="6" spans="1:3" x14ac:dyDescent="0.25">
      <c r="A6">
        <v>5</v>
      </c>
      <c r="B6" s="7">
        <v>5.0999999999999997E-2</v>
      </c>
    </row>
    <row r="7" spans="1:3" x14ac:dyDescent="0.25">
      <c r="A7">
        <v>6</v>
      </c>
      <c r="B7" s="7">
        <v>4.7E-2</v>
      </c>
    </row>
    <row r="8" spans="1:3" x14ac:dyDescent="0.25">
      <c r="A8">
        <v>7</v>
      </c>
      <c r="B8" s="7">
        <v>5.1999999999999998E-2</v>
      </c>
    </row>
    <row r="9" spans="1:3" x14ac:dyDescent="0.25">
      <c r="A9">
        <v>8</v>
      </c>
      <c r="B9" s="7">
        <v>4.8000000000000001E-2</v>
      </c>
    </row>
    <row r="10" spans="1:3" x14ac:dyDescent="0.25">
      <c r="A10">
        <v>9</v>
      </c>
      <c r="B10" s="7">
        <v>5.2999999999999999E-2</v>
      </c>
    </row>
    <row r="11" spans="1:3" x14ac:dyDescent="0.25">
      <c r="A11">
        <v>10</v>
      </c>
      <c r="B11" s="7">
        <v>0.05</v>
      </c>
    </row>
    <row r="13" spans="1:3" x14ac:dyDescent="0.25">
      <c r="B13" t="s">
        <v>13</v>
      </c>
      <c r="C13" t="s">
        <v>14</v>
      </c>
    </row>
    <row r="14" spans="1:3" x14ac:dyDescent="0.25">
      <c r="A14" t="s">
        <v>8</v>
      </c>
      <c r="B14" s="8">
        <f>MIN(B2:B11)</f>
        <v>4.7E-2</v>
      </c>
      <c r="C14" s="8" t="s">
        <v>15</v>
      </c>
    </row>
    <row r="15" spans="1:3" x14ac:dyDescent="0.25">
      <c r="A15" t="s">
        <v>9</v>
      </c>
      <c r="B15" s="8">
        <f>_xlfn.PERCENTILE.INC(B2:B11,0.1)</f>
        <v>4.7899999999999998E-2</v>
      </c>
      <c r="C15" s="8" t="s">
        <v>16</v>
      </c>
    </row>
    <row r="16" spans="1:3" x14ac:dyDescent="0.25">
      <c r="A16" t="s">
        <v>10</v>
      </c>
      <c r="B16" s="8">
        <f>MEDIAN(B2:B11)</f>
        <v>5.1499999999999997E-2</v>
      </c>
      <c r="C16" s="8" t="s">
        <v>17</v>
      </c>
    </row>
    <row r="17" spans="1:3" x14ac:dyDescent="0.25">
      <c r="A17" t="s">
        <v>11</v>
      </c>
      <c r="B17" s="8">
        <f>_xlfn.PERCENTILE.INC(B2:B11,0.9)</f>
        <v>5.5100000000000003E-2</v>
      </c>
      <c r="C17" s="8" t="s">
        <v>18</v>
      </c>
    </row>
    <row r="18" spans="1:3" x14ac:dyDescent="0.25">
      <c r="A18" t="s">
        <v>12</v>
      </c>
      <c r="B18" s="8">
        <f>MAX(B2:B11)</f>
        <v>5.6000000000000001E-2</v>
      </c>
      <c r="C18" s="8" t="s">
        <v>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CA8E3-20C8-4034-BE7F-BD0A2AC447E6}">
  <sheetPr codeName="Sheet3"/>
  <dimension ref="A1:P37"/>
  <sheetViews>
    <sheetView tabSelected="1" workbookViewId="0">
      <selection activeCell="G15" sqref="G15"/>
    </sheetView>
  </sheetViews>
  <sheetFormatPr defaultRowHeight="15" x14ac:dyDescent="0.25"/>
  <cols>
    <col min="1" max="1" width="15" bestFit="1" customWidth="1"/>
    <col min="2" max="2" width="15" customWidth="1"/>
    <col min="3" max="3" width="15.42578125" bestFit="1" customWidth="1"/>
    <col min="4" max="4" width="16" customWidth="1"/>
    <col min="5" max="5" width="12" bestFit="1" customWidth="1"/>
    <col min="6" max="6" width="10.28515625" customWidth="1"/>
    <col min="7" max="7" width="20.42578125" bestFit="1" customWidth="1"/>
    <col min="11" max="11" width="10.7109375" bestFit="1" customWidth="1"/>
  </cols>
  <sheetData>
    <row r="1" spans="1:16" ht="65.25" thickBot="1" x14ac:dyDescent="0.3">
      <c r="A1" s="4" t="s">
        <v>0</v>
      </c>
      <c r="B1" s="3" t="s">
        <v>1</v>
      </c>
      <c r="C1" s="3" t="s">
        <v>2</v>
      </c>
      <c r="D1" s="3" t="s">
        <v>3</v>
      </c>
      <c r="E1" s="3" t="s">
        <v>4</v>
      </c>
      <c r="F1" s="3"/>
      <c r="G1" s="10"/>
    </row>
    <row r="2" spans="1:16" ht="15.75" customHeight="1" thickBot="1" x14ac:dyDescent="0.3">
      <c r="A2" s="1">
        <v>44196</v>
      </c>
      <c r="B2" s="2">
        <v>2.3E-3</v>
      </c>
      <c r="C2" s="5">
        <f>FVSCHEDULE(1,B2:B13)-1</f>
        <v>-1.4278771654545053E-2</v>
      </c>
      <c r="D2" s="5">
        <f>(1+FVSCHEDULE(1,B2:B37)-1)^(1/3)-1</f>
        <v>6.5476120602934174E-3</v>
      </c>
      <c r="E2" s="5">
        <f>STDEVP(B2:B37)*SQRT(12)</f>
        <v>8.7819838727215115E-3</v>
      </c>
      <c r="F2" s="6"/>
      <c r="G2" s="14" t="s">
        <v>22</v>
      </c>
      <c r="H2" s="15"/>
      <c r="I2" s="15"/>
      <c r="J2" s="15"/>
      <c r="K2" s="15"/>
      <c r="L2" s="15"/>
      <c r="M2" s="15"/>
      <c r="N2" s="15"/>
      <c r="O2" s="15"/>
      <c r="P2" s="16"/>
    </row>
    <row r="3" spans="1:16" x14ac:dyDescent="0.25">
      <c r="A3" s="1">
        <v>44165</v>
      </c>
      <c r="B3" s="2">
        <v>-2E-3</v>
      </c>
      <c r="C3" s="2"/>
      <c r="D3" s="2"/>
    </row>
    <row r="4" spans="1:16" x14ac:dyDescent="0.25">
      <c r="A4" s="1">
        <v>44135</v>
      </c>
      <c r="B4" s="2">
        <v>-1.7999999999999997E-3</v>
      </c>
      <c r="C4" s="2"/>
      <c r="D4" s="2"/>
    </row>
    <row r="5" spans="1:16" x14ac:dyDescent="0.25">
      <c r="A5" s="1">
        <v>44104</v>
      </c>
      <c r="B5" s="2">
        <v>7.000000000000001E-4</v>
      </c>
      <c r="C5" s="2"/>
      <c r="D5" s="2"/>
    </row>
    <row r="6" spans="1:16" x14ac:dyDescent="0.25">
      <c r="A6" s="1">
        <v>44074</v>
      </c>
      <c r="B6" s="2">
        <v>-4.3E-3</v>
      </c>
      <c r="C6" s="2"/>
      <c r="D6" s="2"/>
    </row>
    <row r="7" spans="1:16" x14ac:dyDescent="0.25">
      <c r="A7" s="1">
        <v>44043</v>
      </c>
      <c r="B7" s="2">
        <v>2.3E-3</v>
      </c>
      <c r="C7" s="2"/>
      <c r="D7" s="2"/>
    </row>
    <row r="8" spans="1:16" x14ac:dyDescent="0.25">
      <c r="A8" s="1">
        <v>44012</v>
      </c>
      <c r="B8" s="2">
        <v>-1.2000000000000014E-3</v>
      </c>
      <c r="C8" s="2"/>
      <c r="D8" s="2"/>
    </row>
    <row r="9" spans="1:16" x14ac:dyDescent="0.25">
      <c r="A9" s="1">
        <v>43982</v>
      </c>
      <c r="B9" s="2">
        <v>-5.6999999999999985E-3</v>
      </c>
      <c r="C9" s="2"/>
      <c r="D9" s="2"/>
    </row>
    <row r="10" spans="1:16" x14ac:dyDescent="0.25">
      <c r="A10" s="1">
        <v>43951</v>
      </c>
      <c r="B10" s="2">
        <v>1.1999999999999997E-3</v>
      </c>
      <c r="C10" s="2"/>
      <c r="D10" s="2"/>
    </row>
    <row r="11" spans="1:16" x14ac:dyDescent="0.25">
      <c r="A11" s="1">
        <v>43921</v>
      </c>
      <c r="B11" s="2">
        <v>-3.7999999999999996E-3</v>
      </c>
      <c r="C11" s="2"/>
      <c r="D11" s="2"/>
    </row>
    <row r="12" spans="1:16" x14ac:dyDescent="0.25">
      <c r="A12" s="1">
        <v>43889</v>
      </c>
      <c r="B12" s="2">
        <v>-7.0999999999999995E-3</v>
      </c>
      <c r="C12" s="2"/>
      <c r="D12" s="2"/>
    </row>
    <row r="13" spans="1:16" x14ac:dyDescent="0.25">
      <c r="A13" s="1">
        <v>43861</v>
      </c>
      <c r="B13" s="2">
        <v>5.1000000000000004E-3</v>
      </c>
      <c r="C13" s="2"/>
      <c r="D13" s="2"/>
    </row>
    <row r="14" spans="1:16" x14ac:dyDescent="0.25">
      <c r="A14" s="1">
        <v>43830</v>
      </c>
      <c r="B14" s="2">
        <v>8.0000000000000036E-4</v>
      </c>
      <c r="C14" s="2">
        <f>FVSCHEDULE(1,B14:B25)-1</f>
        <v>1.357137724114188E-2</v>
      </c>
      <c r="D14" s="2"/>
    </row>
    <row r="15" spans="1:16" x14ac:dyDescent="0.25">
      <c r="A15" s="1">
        <v>43799</v>
      </c>
      <c r="B15" s="2">
        <v>9.9999999999999915E-4</v>
      </c>
      <c r="C15" s="2"/>
      <c r="D15" s="2"/>
    </row>
    <row r="16" spans="1:16" x14ac:dyDescent="0.25">
      <c r="A16" s="1">
        <v>43769</v>
      </c>
      <c r="B16" s="2">
        <v>-1.9999999999999966E-4</v>
      </c>
      <c r="C16" s="2"/>
      <c r="D16" s="2"/>
    </row>
    <row r="17" spans="1:4" x14ac:dyDescent="0.25">
      <c r="A17" s="1">
        <v>43738</v>
      </c>
      <c r="B17" s="2">
        <v>-5.0000000000000001E-4</v>
      </c>
      <c r="C17" s="2"/>
      <c r="D17" s="2"/>
    </row>
    <row r="18" spans="1:4" x14ac:dyDescent="0.25">
      <c r="A18" s="1">
        <v>43708</v>
      </c>
      <c r="B18" s="2">
        <v>2.2000000000000006E-3</v>
      </c>
      <c r="C18" s="2"/>
      <c r="D18" s="2"/>
    </row>
    <row r="19" spans="1:4" x14ac:dyDescent="0.25">
      <c r="A19" s="1">
        <v>43677</v>
      </c>
      <c r="B19" s="2">
        <v>1.4999999999999996E-3</v>
      </c>
      <c r="C19" s="2"/>
      <c r="D19" s="2"/>
    </row>
    <row r="20" spans="1:4" x14ac:dyDescent="0.25">
      <c r="A20" s="1">
        <v>43646</v>
      </c>
      <c r="B20" s="2">
        <v>9.9999999999999395E-5</v>
      </c>
      <c r="C20" s="2"/>
      <c r="D20" s="2"/>
    </row>
    <row r="21" spans="1:4" x14ac:dyDescent="0.25">
      <c r="A21" s="1">
        <v>43616</v>
      </c>
      <c r="B21" s="2">
        <v>3.7999999999999996E-3</v>
      </c>
      <c r="C21" s="2"/>
      <c r="D21" s="2"/>
    </row>
    <row r="22" spans="1:4" x14ac:dyDescent="0.25">
      <c r="A22" s="1">
        <v>43585</v>
      </c>
      <c r="B22" s="2">
        <v>3.1999999999999997E-3</v>
      </c>
      <c r="C22" s="2"/>
      <c r="D22" s="2"/>
    </row>
    <row r="23" spans="1:4" x14ac:dyDescent="0.25">
      <c r="A23" s="1">
        <v>43555</v>
      </c>
      <c r="B23" s="2">
        <v>1.7999999999999995E-3</v>
      </c>
      <c r="C23" s="2"/>
      <c r="D23" s="2"/>
    </row>
    <row r="24" spans="1:4" x14ac:dyDescent="0.25">
      <c r="A24" s="1">
        <v>43524</v>
      </c>
      <c r="B24" s="2">
        <v>-1.2999999999999999E-3</v>
      </c>
      <c r="C24" s="2"/>
      <c r="D24" s="2"/>
    </row>
    <row r="25" spans="1:4" x14ac:dyDescent="0.25">
      <c r="A25" s="1">
        <v>43496</v>
      </c>
      <c r="B25" s="2">
        <v>1.1000000000000001E-3</v>
      </c>
      <c r="C25" s="2"/>
      <c r="D25" s="2"/>
    </row>
    <row r="26" spans="1:4" x14ac:dyDescent="0.25">
      <c r="A26" s="1">
        <v>43465</v>
      </c>
      <c r="B26" s="2">
        <v>2.0999999999999994E-3</v>
      </c>
      <c r="C26" s="2">
        <f>FVSCHEDULE(1,B26:B37)-1</f>
        <v>2.0691554319219652E-2</v>
      </c>
      <c r="D26" s="2"/>
    </row>
    <row r="27" spans="1:4" x14ac:dyDescent="0.25">
      <c r="A27" s="1">
        <v>43434</v>
      </c>
      <c r="B27" s="2">
        <v>1.2999999999999999E-3</v>
      </c>
      <c r="C27" s="2"/>
      <c r="D27" s="2"/>
    </row>
    <row r="28" spans="1:4" x14ac:dyDescent="0.25">
      <c r="A28" s="1">
        <v>43404</v>
      </c>
      <c r="B28" s="2">
        <v>2.3999999999999994E-3</v>
      </c>
      <c r="C28" s="2"/>
      <c r="D28" s="2"/>
    </row>
    <row r="29" spans="1:4" x14ac:dyDescent="0.25">
      <c r="A29" s="1">
        <v>43373</v>
      </c>
      <c r="B29" s="2">
        <v>2.2000000000000006E-3</v>
      </c>
      <c r="C29" s="2"/>
      <c r="D29" s="2"/>
    </row>
    <row r="30" spans="1:4" x14ac:dyDescent="0.25">
      <c r="A30" s="1">
        <v>43343</v>
      </c>
      <c r="B30" s="2">
        <v>1.6000000000000001E-3</v>
      </c>
      <c r="C30" s="2"/>
      <c r="D30" s="2"/>
    </row>
    <row r="31" spans="1:4" x14ac:dyDescent="0.25">
      <c r="A31" s="1">
        <v>43312</v>
      </c>
      <c r="B31" s="2">
        <v>8.0000000000000004E-4</v>
      </c>
      <c r="C31" s="2"/>
      <c r="D31" s="2"/>
    </row>
    <row r="32" spans="1:4" x14ac:dyDescent="0.25">
      <c r="A32" s="1">
        <v>43281</v>
      </c>
      <c r="B32" s="2">
        <v>6.9999999999999923E-4</v>
      </c>
      <c r="C32" s="2"/>
      <c r="D32" s="2"/>
    </row>
    <row r="33" spans="1:4" x14ac:dyDescent="0.25">
      <c r="A33" s="1">
        <v>43251</v>
      </c>
      <c r="B33" s="2">
        <v>2.6000000000000016E-3</v>
      </c>
      <c r="C33" s="2"/>
      <c r="D33" s="2"/>
    </row>
    <row r="34" spans="1:4" x14ac:dyDescent="0.25">
      <c r="A34" s="1">
        <v>43220</v>
      </c>
      <c r="B34" s="2">
        <v>1.2999999999999999E-3</v>
      </c>
      <c r="C34" s="2"/>
      <c r="D34" s="2"/>
    </row>
    <row r="35" spans="1:4" x14ac:dyDescent="0.25">
      <c r="A35" s="1">
        <v>43190</v>
      </c>
      <c r="B35" s="2">
        <v>1.7000000000000001E-3</v>
      </c>
      <c r="C35" s="2"/>
      <c r="D35" s="2"/>
    </row>
    <row r="36" spans="1:4" x14ac:dyDescent="0.25">
      <c r="A36" s="1">
        <v>43159</v>
      </c>
      <c r="B36" s="2">
        <v>1.5E-3</v>
      </c>
      <c r="C36" s="2"/>
      <c r="D36" s="2"/>
    </row>
    <row r="37" spans="1:4" x14ac:dyDescent="0.25">
      <c r="A37" s="1">
        <v>43131</v>
      </c>
      <c r="B37" s="2">
        <v>2.3E-3</v>
      </c>
      <c r="C37" s="2"/>
      <c r="D37" s="2"/>
    </row>
  </sheetData>
  <mergeCells count="1">
    <mergeCell ref="G2:P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B320E-5393-4D79-9C6D-8A57A9D52C22}">
  <dimension ref="A1:P37"/>
  <sheetViews>
    <sheetView workbookViewId="0">
      <selection activeCell="F10" sqref="F10"/>
    </sheetView>
  </sheetViews>
  <sheetFormatPr defaultRowHeight="15" x14ac:dyDescent="0.25"/>
  <cols>
    <col min="1" max="1" width="15" bestFit="1" customWidth="1"/>
    <col min="2" max="2" width="15" customWidth="1"/>
    <col min="3" max="3" width="16.140625" customWidth="1"/>
  </cols>
  <sheetData>
    <row r="1" spans="1:16" ht="52.5" customHeight="1" thickBot="1" x14ac:dyDescent="0.3">
      <c r="A1" s="4" t="s">
        <v>0</v>
      </c>
      <c r="B1" s="3" t="s">
        <v>20</v>
      </c>
      <c r="C1" s="3" t="s">
        <v>5</v>
      </c>
      <c r="P1" s="17"/>
    </row>
    <row r="2" spans="1:16" ht="15.75" thickBot="1" x14ac:dyDescent="0.3">
      <c r="A2" s="1">
        <v>44196</v>
      </c>
      <c r="B2" s="2">
        <v>2.3E-3</v>
      </c>
      <c r="C2" s="6">
        <f>((SUM(B2:B37)/36)*12)/(STDEVP(B2:B37)*SQRT(12))</f>
        <v>0.74774296580798383</v>
      </c>
      <c r="E2" s="11" t="s">
        <v>22</v>
      </c>
      <c r="F2" s="12"/>
      <c r="G2" s="12"/>
      <c r="H2" s="12"/>
      <c r="I2" s="12"/>
      <c r="J2" s="12"/>
      <c r="K2" s="12"/>
      <c r="L2" s="12"/>
      <c r="M2" s="12"/>
      <c r="N2" s="12"/>
      <c r="O2" s="13"/>
    </row>
    <row r="3" spans="1:16" x14ac:dyDescent="0.25">
      <c r="A3" s="1">
        <v>44165</v>
      </c>
      <c r="B3" s="2">
        <v>-2E-3</v>
      </c>
    </row>
    <row r="4" spans="1:16" x14ac:dyDescent="0.25">
      <c r="A4" s="1">
        <v>44135</v>
      </c>
      <c r="B4" s="2">
        <v>-1.7999999999999997E-3</v>
      </c>
    </row>
    <row r="5" spans="1:16" x14ac:dyDescent="0.25">
      <c r="A5" s="1">
        <v>44104</v>
      </c>
      <c r="B5" s="2">
        <v>7.000000000000001E-4</v>
      </c>
    </row>
    <row r="6" spans="1:16" x14ac:dyDescent="0.25">
      <c r="A6" s="1">
        <v>44074</v>
      </c>
      <c r="B6" s="2">
        <v>-4.3E-3</v>
      </c>
    </row>
    <row r="7" spans="1:16" x14ac:dyDescent="0.25">
      <c r="A7" s="1">
        <v>44043</v>
      </c>
      <c r="B7" s="2">
        <v>2.3E-3</v>
      </c>
    </row>
    <row r="8" spans="1:16" x14ac:dyDescent="0.25">
      <c r="A8" s="1">
        <v>44012</v>
      </c>
      <c r="B8" s="2">
        <v>-1.2000000000000014E-3</v>
      </c>
    </row>
    <row r="9" spans="1:16" x14ac:dyDescent="0.25">
      <c r="A9" s="1">
        <v>43982</v>
      </c>
      <c r="B9" s="2">
        <v>-5.6999999999999985E-3</v>
      </c>
    </row>
    <row r="10" spans="1:16" x14ac:dyDescent="0.25">
      <c r="A10" s="1">
        <v>43951</v>
      </c>
      <c r="B10" s="2">
        <v>1.1999999999999997E-3</v>
      </c>
    </row>
    <row r="11" spans="1:16" x14ac:dyDescent="0.25">
      <c r="A11" s="1">
        <v>43921</v>
      </c>
      <c r="B11" s="2">
        <v>-3.7999999999999996E-3</v>
      </c>
    </row>
    <row r="12" spans="1:16" x14ac:dyDescent="0.25">
      <c r="A12" s="1">
        <v>43889</v>
      </c>
      <c r="B12" s="2">
        <v>-7.0999999999999995E-3</v>
      </c>
    </row>
    <row r="13" spans="1:16" x14ac:dyDescent="0.25">
      <c r="A13" s="1">
        <v>43861</v>
      </c>
      <c r="B13" s="2">
        <v>5.1000000000000004E-3</v>
      </c>
    </row>
    <row r="14" spans="1:16" x14ac:dyDescent="0.25">
      <c r="A14" s="1">
        <v>43830</v>
      </c>
      <c r="B14" s="2">
        <v>8.0000000000000036E-4</v>
      </c>
    </row>
    <row r="15" spans="1:16" x14ac:dyDescent="0.25">
      <c r="A15" s="1">
        <v>43799</v>
      </c>
      <c r="B15" s="2">
        <v>9.9999999999999915E-4</v>
      </c>
    </row>
    <row r="16" spans="1:16" x14ac:dyDescent="0.25">
      <c r="A16" s="1">
        <v>43769</v>
      </c>
      <c r="B16" s="2">
        <v>-1.9999999999999966E-4</v>
      </c>
    </row>
    <row r="17" spans="1:2" x14ac:dyDescent="0.25">
      <c r="A17" s="1">
        <v>43738</v>
      </c>
      <c r="B17" s="2">
        <v>-5.0000000000000001E-4</v>
      </c>
    </row>
    <row r="18" spans="1:2" x14ac:dyDescent="0.25">
      <c r="A18" s="1">
        <v>43708</v>
      </c>
      <c r="B18" s="2">
        <v>2.2000000000000006E-3</v>
      </c>
    </row>
    <row r="19" spans="1:2" x14ac:dyDescent="0.25">
      <c r="A19" s="1">
        <v>43677</v>
      </c>
      <c r="B19" s="2">
        <v>1.4999999999999996E-3</v>
      </c>
    </row>
    <row r="20" spans="1:2" x14ac:dyDescent="0.25">
      <c r="A20" s="1">
        <v>43646</v>
      </c>
      <c r="B20" s="2">
        <v>9.9999999999999395E-5</v>
      </c>
    </row>
    <row r="21" spans="1:2" x14ac:dyDescent="0.25">
      <c r="A21" s="1">
        <v>43616</v>
      </c>
      <c r="B21" s="2">
        <v>3.7999999999999996E-3</v>
      </c>
    </row>
    <row r="22" spans="1:2" x14ac:dyDescent="0.25">
      <c r="A22" s="1">
        <v>43585</v>
      </c>
      <c r="B22" s="2">
        <v>3.1999999999999997E-3</v>
      </c>
    </row>
    <row r="23" spans="1:2" x14ac:dyDescent="0.25">
      <c r="A23" s="1">
        <v>43555</v>
      </c>
      <c r="B23" s="2">
        <v>1.7999999999999995E-3</v>
      </c>
    </row>
    <row r="24" spans="1:2" x14ac:dyDescent="0.25">
      <c r="A24" s="1">
        <v>43524</v>
      </c>
      <c r="B24" s="2">
        <v>-1.2999999999999999E-3</v>
      </c>
    </row>
    <row r="25" spans="1:2" x14ac:dyDescent="0.25">
      <c r="A25" s="1">
        <v>43496</v>
      </c>
      <c r="B25" s="2">
        <v>1.1000000000000001E-3</v>
      </c>
    </row>
    <row r="26" spans="1:2" x14ac:dyDescent="0.25">
      <c r="A26" s="1">
        <v>43465</v>
      </c>
      <c r="B26" s="2">
        <v>2.0999999999999994E-3</v>
      </c>
    </row>
    <row r="27" spans="1:2" x14ac:dyDescent="0.25">
      <c r="A27" s="1">
        <v>43434</v>
      </c>
      <c r="B27" s="2">
        <v>1.2999999999999999E-3</v>
      </c>
    </row>
    <row r="28" spans="1:2" x14ac:dyDescent="0.25">
      <c r="A28" s="1">
        <v>43404</v>
      </c>
      <c r="B28" s="2">
        <v>2.3999999999999994E-3</v>
      </c>
    </row>
    <row r="29" spans="1:2" x14ac:dyDescent="0.25">
      <c r="A29" s="1">
        <v>43373</v>
      </c>
      <c r="B29" s="2">
        <v>2.2000000000000006E-3</v>
      </c>
    </row>
    <row r="30" spans="1:2" x14ac:dyDescent="0.25">
      <c r="A30" s="1">
        <v>43343</v>
      </c>
      <c r="B30" s="2">
        <v>1.6000000000000001E-3</v>
      </c>
    </row>
    <row r="31" spans="1:2" x14ac:dyDescent="0.25">
      <c r="A31" s="1">
        <v>43312</v>
      </c>
      <c r="B31" s="2">
        <v>8.0000000000000004E-4</v>
      </c>
    </row>
    <row r="32" spans="1:2" x14ac:dyDescent="0.25">
      <c r="A32" s="1">
        <v>43281</v>
      </c>
      <c r="B32" s="2">
        <v>6.9999999999999923E-4</v>
      </c>
    </row>
    <row r="33" spans="1:2" x14ac:dyDescent="0.25">
      <c r="A33" s="1">
        <v>43251</v>
      </c>
      <c r="B33" s="2">
        <v>2.6000000000000016E-3</v>
      </c>
    </row>
    <row r="34" spans="1:2" x14ac:dyDescent="0.25">
      <c r="A34" s="1">
        <v>43220</v>
      </c>
      <c r="B34" s="2">
        <v>1.2999999999999999E-3</v>
      </c>
    </row>
    <row r="35" spans="1:2" x14ac:dyDescent="0.25">
      <c r="A35" s="1">
        <v>43190</v>
      </c>
      <c r="B35" s="2">
        <v>1.7000000000000001E-3</v>
      </c>
    </row>
    <row r="36" spans="1:2" x14ac:dyDescent="0.25">
      <c r="A36" s="1">
        <v>43159</v>
      </c>
      <c r="B36" s="2">
        <v>1.5E-3</v>
      </c>
    </row>
    <row r="37" spans="1:2" x14ac:dyDescent="0.25">
      <c r="A37" s="1">
        <v>43131</v>
      </c>
      <c r="B37" s="2">
        <v>2.3E-3</v>
      </c>
    </row>
  </sheetData>
  <mergeCells count="1">
    <mergeCell ref="E2:O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PLEASE READ</vt:lpstr>
      <vt:lpstr>34.A.1.j</vt:lpstr>
      <vt:lpstr>34.A.1.k</vt:lpstr>
      <vt:lpstr>34.A.1.n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Terris</dc:creator>
  <cp:lastModifiedBy>David Terris</cp:lastModifiedBy>
  <dcterms:created xsi:type="dcterms:W3CDTF">2020-07-15T18:54:17Z</dcterms:created>
  <dcterms:modified xsi:type="dcterms:W3CDTF">2020-08-27T17:29:38Z</dcterms:modified>
</cp:coreProperties>
</file>